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  <sheet name="Bảng điể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<sst xmlns="http://schemas.openxmlformats.org/spreadsheetml/2006/main" count="213" uniqueCount="112">
  <si>
    <t>Trận đấu</t>
  </si>
  <si>
    <t>Tỷ số</t>
  </si>
  <si>
    <t>Bảng A</t>
  </si>
  <si>
    <t>Bảng B</t>
  </si>
  <si>
    <t>Bán kết 1</t>
  </si>
  <si>
    <t>Bán kết 2</t>
  </si>
  <si>
    <t>Tranh giải 3</t>
  </si>
  <si>
    <t>Chung kết</t>
  </si>
  <si>
    <t>Giờ</t>
  </si>
  <si>
    <t>Ngày</t>
  </si>
  <si>
    <t>Ghi chú</t>
  </si>
  <si>
    <t>LỊCH THI ĐẤU GIẢI BÓNG ĐÁ BỘ TƯ PHÁP MỞ RỘNG LẦN III NĂM 2016</t>
  </si>
  <si>
    <t>STT</t>
  </si>
  <si>
    <t>Đội bóng</t>
  </si>
  <si>
    <t>Văn phòng Bộ - Viện KHPL</t>
  </si>
  <si>
    <t>Đại học Luật Hà Nội</t>
  </si>
  <si>
    <t>Trung cấp luật Thái Nguyên</t>
  </si>
  <si>
    <t>Báo Pháp luật Việt Nam</t>
  </si>
  <si>
    <t>Liên đơn vị NXB Tư pháp - TCCB - VP Đảng - Đoàn thể - QLXLVPHC</t>
  </si>
  <si>
    <t>Liên đơn vị HTQT - PLQT - CN</t>
  </si>
  <si>
    <t>Liên đơn vị BTNN - ĐKQGGDBĐ</t>
  </si>
  <si>
    <t>Tổng Cục THADS</t>
  </si>
  <si>
    <t>Trung tâm LLTP</t>
  </si>
  <si>
    <t>Kiểm soát thủ tục hành chính</t>
  </si>
  <si>
    <t>Liên đơn vị CNTT - DSKT -KHTC - CKTVB</t>
  </si>
  <si>
    <t>17h30</t>
  </si>
  <si>
    <t>18h30</t>
  </si>
  <si>
    <t>Văn phòng Bộ - Viện KHPL &amp; Trung cấp luật Thái Nguyên</t>
  </si>
  <si>
    <t>Thứ  3, 19/4</t>
  </si>
  <si>
    <t>Thứ  4, 20/4</t>
  </si>
  <si>
    <t>Báo Pháp luật Việt Nam &amp; Đại học Luật Hà Nội</t>
  </si>
  <si>
    <t>Liên đơn vị BTNN - ĐKQGGDBĐ &amp; Tổng Cục THADS</t>
  </si>
  <si>
    <t>Thứ  5, 21/4</t>
  </si>
  <si>
    <t>Trung tâm LLTP &amp; Kiểm soát thủ tục hành chính</t>
  </si>
  <si>
    <t>Liên đơn vị HTQT - PLQT - CN &amp; Liên đơn vị CNTT - DSKT -KHTC - CKTVB</t>
  </si>
  <si>
    <t>Liên đơn vị HTQT - PLQT - CN &amp; Trung tâm LLTP</t>
  </si>
  <si>
    <t>Liên đơn vị BTNN - ĐKQGGDBĐ &amp; Kiểm soát thủ tục hành chính</t>
  </si>
  <si>
    <t>Tổng Cục THADS &amp; Liên đơn vị CNTT - DSKT -KHTC - CKTVB</t>
  </si>
  <si>
    <t>17h00</t>
  </si>
  <si>
    <t>18h00</t>
  </si>
  <si>
    <t>15h00</t>
  </si>
  <si>
    <t>16h00</t>
  </si>
  <si>
    <t>Văn phòng Bộ - Viện KHPL &amp; Liên đơn vị NXB Tư pháp - TCCB - VP Đảng - Đoàn thể - QLXLVPHC</t>
  </si>
  <si>
    <t>Trung cấp luật Thái Nguyên &amp; Đại học Luật Hà Nội</t>
  </si>
  <si>
    <t>Liên đơn vị HTQT - PLQT - CN &amp; Liên đơn vị BTNN - ĐKQGGDBĐ</t>
  </si>
  <si>
    <t>Tổng Cục THADS &amp;Trung tâm LLTP</t>
  </si>
  <si>
    <t>Liên đơn vị HTQT - PLQT - CN &amp; Tổng Cục THADS</t>
  </si>
  <si>
    <t>Liên đơn vị BTNN - ĐKQGGDBĐ &amp; Trung tâm LLTP</t>
  </si>
  <si>
    <t>Kiểm soát thủ tục hành chính &amp; Liên đơn vị CNTT - DSKT -KHTC - CKTVB</t>
  </si>
  <si>
    <t>Trung cấp luật Thái Nguyên &amp; Liên đơn vị NXB Tư pháp - TCCB - VP Đảng - Đoàn thể - QLXLVPHC</t>
  </si>
  <si>
    <t>Văn phòng Bộ - Viện KHPL &amp; Báo Pháp luật Việt Nam</t>
  </si>
  <si>
    <t>Liên đơn vị HTQT - PLQT - CN &amp; Kiểm soát thủ tục hành chính</t>
  </si>
  <si>
    <t>Liên đơn vị BTNN - ĐKQGGDBĐ &amp; Liên đơn vị CNTT - DSKT -KHTC - CKTVB</t>
  </si>
  <si>
    <t>Văn phòng Bộ - Viện KHPL &amp; Đại học Luật Hà Nội</t>
  </si>
  <si>
    <t>Báo Pháp luật Việt Nam &amp; Liên đơn vị NXB Tư pháp - TCCB - VP Đảng - Đoàn thể - QLXLVPHC</t>
  </si>
  <si>
    <t>Tổng Cục THADS &amp; Kiểm soát thủ tục hành chính</t>
  </si>
  <si>
    <t>Trung tâm LLTP &amp; Liên đơn vị CNTT - DSKT -KHTC - CKTVB</t>
  </si>
  <si>
    <t>Trung cấp luật Thái Nguyên &amp; Báo Pháp luật Việt Nam</t>
  </si>
  <si>
    <t>Đại học Luật Hà Nội &amp; Liên đơn vị NXB Tư pháp - TCCB - VP Đảng - Đoàn thể - QLXLVPHC</t>
  </si>
  <si>
    <t>Thứ 7, 23/4</t>
  </si>
  <si>
    <t>CN, 24/4</t>
  </si>
  <si>
    <t>Thứ 2, 25/4</t>
  </si>
  <si>
    <t>Thứ 3, 26/4</t>
  </si>
  <si>
    <t>Thứ 5, 05/5</t>
  </si>
  <si>
    <t>Thứ 4, 27/4</t>
  </si>
  <si>
    <t>Thứ 7, 07/5</t>
  </si>
  <si>
    <t>Thứ 2, 09/5</t>
  </si>
  <si>
    <t>Thứ 3, 10/5</t>
  </si>
  <si>
    <t>Tùng</t>
  </si>
  <si>
    <t>Quân</t>
  </si>
  <si>
    <t>Hưng</t>
  </si>
  <si>
    <t>Thịnh</t>
  </si>
  <si>
    <t>3-2</t>
  </si>
  <si>
    <t>2-2</t>
  </si>
  <si>
    <t>1-3</t>
  </si>
  <si>
    <t>5-0</t>
  </si>
  <si>
    <t>ST đã đá</t>
  </si>
  <si>
    <t>Thắng</t>
  </si>
  <si>
    <t xml:space="preserve">Hòa </t>
  </si>
  <si>
    <t>Thua</t>
  </si>
  <si>
    <t>Bàn thắng</t>
  </si>
  <si>
    <t>Bàn thua</t>
  </si>
  <si>
    <t>Hiệu số</t>
  </si>
  <si>
    <t>Điểm</t>
  </si>
  <si>
    <t>Thứ  6, 22/4</t>
  </si>
  <si>
    <t>BẢNG ĐIỂM</t>
  </si>
  <si>
    <t>9-0</t>
  </si>
  <si>
    <t>2-4</t>
  </si>
  <si>
    <t>2-0</t>
  </si>
  <si>
    <t>1-1</t>
  </si>
  <si>
    <t>0-3</t>
  </si>
  <si>
    <t>2-5</t>
  </si>
  <si>
    <t>3-3</t>
  </si>
  <si>
    <t>3-0</t>
  </si>
  <si>
    <t>15h30</t>
  </si>
  <si>
    <t>16h30</t>
  </si>
  <si>
    <t>19h00</t>
  </si>
  <si>
    <t>5-2</t>
  </si>
  <si>
    <t>5-3</t>
  </si>
  <si>
    <t>7-0</t>
  </si>
  <si>
    <t>0-5</t>
  </si>
  <si>
    <t>Đại học Luật Hà Nội &amp; Liên đơn vị HTQT - PLQT - CN</t>
  </si>
  <si>
    <t>Liên đơn vị BTNN - ĐKQGGDBĐ &amp; Báo Pháp luật Việt Nam</t>
  </si>
  <si>
    <t>7-2</t>
  </si>
  <si>
    <t>Thứ 3, 17/5</t>
  </si>
  <si>
    <t>Thứ 4, 18/5</t>
  </si>
  <si>
    <t>3-1</t>
  </si>
  <si>
    <t>Liên đơn vị HTQT - PLQT - CN &amp; Thua Bán kết 2</t>
  </si>
  <si>
    <t>Đại học Luật Hà Nội &amp; Thắng Bán kết 2</t>
  </si>
  <si>
    <t>Thứ 2, 06/6</t>
  </si>
  <si>
    <t>16h15</t>
  </si>
  <si>
    <t>17h15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</si>
</sst>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3">
      <selection activeCell="E33" sqref="E33"/>
    </sheetView>
  </sheetViews>
  <sheetFormatPr defaultColWidth="9.140625" defaultRowHeight="12.75"/>
  <cols>
    <col min="1" max="1" width="12.421875" style="1" bestFit="1" customWidth="1"/>
    <col min="2" max="2" width="15.8515625" style="1" customWidth="1"/>
    <col min="3" max="3" width="8.8515625" style="1" customWidth="1"/>
    <col min="4" max="4" width="11.421875" style="19" customWidth="1"/>
    <col min="5" max="5" width="62.421875" style="1" customWidth="1"/>
    <col min="6" max="6" width="9.8515625" style="1" customWidth="1"/>
    <col min="7" max="7" width="11.00390625" style="1" customWidth="1"/>
    <col min="8" max="16384" width="9.140625" style="1" customWidth="1"/>
  </cols>
  <sheetData>
    <row r="1" spans="1:7" ht="12.75">
      <c r="A1" s="35" t="s">
        <v>11</v>
      </c>
      <c r="B1" s="35"/>
      <c r="C1" s="35"/>
      <c r="D1" s="35"/>
      <c r="E1" s="35"/>
      <c r="F1" s="35"/>
      <c r="G1" s="35"/>
    </row>
    <row r="2" spans="1:7" ht="23.25" customHeight="1">
      <c r="A2" s="36"/>
      <c r="B2" s="36"/>
      <c r="C2" s="36"/>
      <c r="D2" s="36"/>
      <c r="E2" s="36"/>
      <c r="F2" s="36"/>
      <c r="G2" s="36"/>
    </row>
    <row r="3" spans="1:7" ht="21.75">
      <c r="A3" s="2"/>
      <c r="B3" s="2"/>
      <c r="C3" s="2"/>
      <c r="D3" s="2"/>
      <c r="E3" s="2"/>
      <c r="F3" s="2"/>
      <c r="G3" s="2"/>
    </row>
    <row r="4" spans="1:7" ht="15.75">
      <c r="A4" s="3" t="s">
        <v>0</v>
      </c>
      <c r="B4" s="3" t="s">
        <v>9</v>
      </c>
      <c r="C4" s="3" t="s">
        <v>8</v>
      </c>
      <c r="D4" s="37" t="s">
        <v>0</v>
      </c>
      <c r="E4" s="37"/>
      <c r="F4" s="4" t="s">
        <v>1</v>
      </c>
      <c r="G4" s="5" t="s">
        <v>10</v>
      </c>
    </row>
    <row r="5" spans="1:7" ht="15.75">
      <c r="A5" s="6">
        <v>1</v>
      </c>
      <c r="B5" s="6" t="s">
        <v>28</v>
      </c>
      <c r="C5" s="6" t="s">
        <v>25</v>
      </c>
      <c r="D5" s="20" t="s">
        <v>2</v>
      </c>
      <c r="E5" s="23" t="s">
        <v>27</v>
      </c>
      <c r="F5" s="23" t="s">
        <v>72</v>
      </c>
      <c r="G5" s="22" t="s">
        <v>68</v>
      </c>
    </row>
    <row r="6" spans="1:7" ht="31.5">
      <c r="A6" s="6">
        <f aca="true" t="shared" si="0" ref="A6:A29">A5+1</f>
        <v>2</v>
      </c>
      <c r="B6" s="6" t="s">
        <v>28</v>
      </c>
      <c r="C6" s="6" t="s">
        <v>26</v>
      </c>
      <c r="D6" s="20" t="s">
        <v>3</v>
      </c>
      <c r="E6" s="23" t="s">
        <v>34</v>
      </c>
      <c r="F6" s="23" t="s">
        <v>73</v>
      </c>
      <c r="G6" s="22" t="s">
        <v>69</v>
      </c>
    </row>
    <row r="7" spans="1:7" ht="15.75">
      <c r="A7" s="6">
        <f t="shared" si="0"/>
        <v>3</v>
      </c>
      <c r="B7" s="6" t="s">
        <v>29</v>
      </c>
      <c r="C7" s="6" t="s">
        <v>38</v>
      </c>
      <c r="D7" s="21" t="s">
        <v>3</v>
      </c>
      <c r="E7" s="23" t="s">
        <v>33</v>
      </c>
      <c r="F7" s="23" t="s">
        <v>74</v>
      </c>
      <c r="G7" s="22" t="s">
        <v>68</v>
      </c>
    </row>
    <row r="8" spans="1:7" ht="15.75">
      <c r="A8" s="6">
        <f t="shared" si="0"/>
        <v>4</v>
      </c>
      <c r="B8" s="6" t="s">
        <v>29</v>
      </c>
      <c r="C8" s="6" t="s">
        <v>39</v>
      </c>
      <c r="D8" s="21" t="s">
        <v>3</v>
      </c>
      <c r="E8" s="23" t="s">
        <v>31</v>
      </c>
      <c r="F8" s="23" t="s">
        <v>75</v>
      </c>
      <c r="G8" s="22" t="s">
        <v>70</v>
      </c>
    </row>
    <row r="9" spans="1:7" ht="15.75">
      <c r="A9" s="6">
        <f t="shared" si="0"/>
        <v>5</v>
      </c>
      <c r="B9" s="6" t="s">
        <v>32</v>
      </c>
      <c r="C9" s="6" t="s">
        <v>38</v>
      </c>
      <c r="D9" s="21" t="s">
        <v>2</v>
      </c>
      <c r="E9" s="23" t="s">
        <v>30</v>
      </c>
      <c r="F9" s="23" t="s">
        <v>73</v>
      </c>
      <c r="G9" s="22" t="s">
        <v>68</v>
      </c>
    </row>
    <row r="10" spans="1:7" ht="15.75">
      <c r="A10" s="6">
        <f t="shared" si="0"/>
        <v>6</v>
      </c>
      <c r="B10" s="6" t="s">
        <v>84</v>
      </c>
      <c r="C10" s="6" t="s">
        <v>38</v>
      </c>
      <c r="D10" s="21" t="s">
        <v>3</v>
      </c>
      <c r="E10" s="23" t="s">
        <v>36</v>
      </c>
      <c r="F10" s="31" t="s">
        <v>86</v>
      </c>
      <c r="G10" s="30" t="s">
        <v>70</v>
      </c>
    </row>
    <row r="11" spans="1:7" ht="31.5">
      <c r="A11" s="6">
        <f t="shared" si="0"/>
        <v>7</v>
      </c>
      <c r="B11" s="6" t="s">
        <v>84</v>
      </c>
      <c r="C11" s="6" t="s">
        <v>39</v>
      </c>
      <c r="D11" s="20" t="s">
        <v>3</v>
      </c>
      <c r="E11" s="23" t="s">
        <v>37</v>
      </c>
      <c r="F11" s="31" t="s">
        <v>87</v>
      </c>
      <c r="G11" s="30" t="s">
        <v>71</v>
      </c>
    </row>
    <row r="12" spans="1:7" ht="31.5">
      <c r="A12" s="6">
        <f t="shared" si="0"/>
        <v>8</v>
      </c>
      <c r="B12" s="6" t="s">
        <v>59</v>
      </c>
      <c r="C12" s="6" t="s">
        <v>40</v>
      </c>
      <c r="D12" s="21" t="s">
        <v>2</v>
      </c>
      <c r="E12" s="23" t="s">
        <v>42</v>
      </c>
      <c r="F12" s="31" t="s">
        <v>75</v>
      </c>
      <c r="G12" s="22" t="s">
        <v>68</v>
      </c>
    </row>
    <row r="13" spans="1:7" ht="15.75">
      <c r="A13" s="6">
        <f t="shared" si="0"/>
        <v>9</v>
      </c>
      <c r="B13" s="6" t="s">
        <v>59</v>
      </c>
      <c r="C13" s="6" t="s">
        <v>41</v>
      </c>
      <c r="D13" s="21" t="s">
        <v>2</v>
      </c>
      <c r="E13" s="23" t="s">
        <v>43</v>
      </c>
      <c r="F13" s="31" t="s">
        <v>90</v>
      </c>
      <c r="G13" s="22" t="s">
        <v>70</v>
      </c>
    </row>
    <row r="14" spans="1:7" ht="15.75">
      <c r="A14" s="6">
        <f t="shared" si="0"/>
        <v>10</v>
      </c>
      <c r="B14" s="6" t="s">
        <v>60</v>
      </c>
      <c r="C14" s="6" t="s">
        <v>40</v>
      </c>
      <c r="D14" s="20" t="s">
        <v>3</v>
      </c>
      <c r="E14" s="23" t="s">
        <v>45</v>
      </c>
      <c r="F14" s="31" t="s">
        <v>88</v>
      </c>
      <c r="G14" s="22" t="s">
        <v>68</v>
      </c>
    </row>
    <row r="15" spans="1:7" ht="31.5">
      <c r="A15" s="6">
        <f t="shared" si="0"/>
        <v>11</v>
      </c>
      <c r="B15" s="6" t="s">
        <v>60</v>
      </c>
      <c r="C15" s="6" t="s">
        <v>41</v>
      </c>
      <c r="D15" s="20" t="s">
        <v>3</v>
      </c>
      <c r="E15" s="23" t="s">
        <v>44</v>
      </c>
      <c r="F15" s="31" t="s">
        <v>89</v>
      </c>
      <c r="G15" s="30" t="s">
        <v>69</v>
      </c>
    </row>
    <row r="16" spans="1:7" ht="31.5">
      <c r="A16" s="6">
        <f t="shared" si="0"/>
        <v>12</v>
      </c>
      <c r="B16" s="6" t="s">
        <v>61</v>
      </c>
      <c r="C16" s="6" t="s">
        <v>38</v>
      </c>
      <c r="D16" s="21" t="s">
        <v>2</v>
      </c>
      <c r="E16" s="23" t="s">
        <v>58</v>
      </c>
      <c r="F16" s="31" t="s">
        <v>75</v>
      </c>
      <c r="G16" s="22" t="s">
        <v>68</v>
      </c>
    </row>
    <row r="17" spans="1:7" ht="15.75">
      <c r="A17" s="6">
        <f t="shared" si="0"/>
        <v>13</v>
      </c>
      <c r="B17" s="6" t="s">
        <v>61</v>
      </c>
      <c r="C17" s="6" t="s">
        <v>39</v>
      </c>
      <c r="D17" s="21" t="s">
        <v>2</v>
      </c>
      <c r="E17" s="23" t="s">
        <v>57</v>
      </c>
      <c r="F17" s="31" t="s">
        <v>91</v>
      </c>
      <c r="G17" s="22" t="s">
        <v>68</v>
      </c>
    </row>
    <row r="18" spans="1:7" ht="15.75">
      <c r="A18" s="6">
        <f t="shared" si="0"/>
        <v>14</v>
      </c>
      <c r="B18" s="6" t="s">
        <v>62</v>
      </c>
      <c r="C18" s="6" t="s">
        <v>38</v>
      </c>
      <c r="D18" s="20" t="s">
        <v>3</v>
      </c>
      <c r="E18" s="23" t="s">
        <v>46</v>
      </c>
      <c r="F18" s="31" t="s">
        <v>88</v>
      </c>
      <c r="G18" s="22" t="s">
        <v>69</v>
      </c>
    </row>
    <row r="19" spans="1:7" ht="15.75">
      <c r="A19" s="6">
        <f t="shared" si="0"/>
        <v>15</v>
      </c>
      <c r="B19" s="6" t="s">
        <v>62</v>
      </c>
      <c r="C19" s="6" t="s">
        <v>39</v>
      </c>
      <c r="D19" s="20" t="s">
        <v>3</v>
      </c>
      <c r="E19" s="23" t="s">
        <v>47</v>
      </c>
      <c r="F19" s="31" t="s">
        <v>88</v>
      </c>
      <c r="G19" s="22" t="s">
        <v>70</v>
      </c>
    </row>
    <row r="20" spans="1:7" ht="31.5">
      <c r="A20" s="6">
        <f t="shared" si="0"/>
        <v>16</v>
      </c>
      <c r="B20" s="6" t="s">
        <v>64</v>
      </c>
      <c r="C20" s="6" t="s">
        <v>38</v>
      </c>
      <c r="D20" s="21" t="s">
        <v>3</v>
      </c>
      <c r="E20" s="23" t="s">
        <v>48</v>
      </c>
      <c r="F20" s="31" t="s">
        <v>92</v>
      </c>
      <c r="G20" s="22" t="s">
        <v>68</v>
      </c>
    </row>
    <row r="21" spans="1:7" ht="31.5">
      <c r="A21" s="6">
        <f t="shared" si="0"/>
        <v>17</v>
      </c>
      <c r="B21" s="6" t="s">
        <v>64</v>
      </c>
      <c r="C21" s="6" t="s">
        <v>39</v>
      </c>
      <c r="D21" s="21" t="s">
        <v>2</v>
      </c>
      <c r="E21" s="23" t="s">
        <v>49</v>
      </c>
      <c r="F21" s="31" t="s">
        <v>92</v>
      </c>
      <c r="G21" s="22" t="s">
        <v>68</v>
      </c>
    </row>
    <row r="22" spans="1:7" ht="15.75">
      <c r="A22" s="6">
        <f t="shared" si="0"/>
        <v>18</v>
      </c>
      <c r="B22" s="6" t="s">
        <v>63</v>
      </c>
      <c r="C22" s="6" t="s">
        <v>38</v>
      </c>
      <c r="D22" s="21" t="s">
        <v>3</v>
      </c>
      <c r="E22" s="23" t="s">
        <v>35</v>
      </c>
      <c r="F22" s="31" t="s">
        <v>93</v>
      </c>
      <c r="G22" s="22" t="s">
        <v>69</v>
      </c>
    </row>
    <row r="23" spans="1:7" ht="15.75">
      <c r="A23" s="6">
        <f t="shared" si="0"/>
        <v>19</v>
      </c>
      <c r="B23" s="6" t="s">
        <v>63</v>
      </c>
      <c r="C23" s="6" t="s">
        <v>39</v>
      </c>
      <c r="D23" s="21" t="s">
        <v>2</v>
      </c>
      <c r="E23" s="23" t="s">
        <v>50</v>
      </c>
      <c r="F23" s="31" t="s">
        <v>73</v>
      </c>
      <c r="G23" s="22" t="s">
        <v>71</v>
      </c>
    </row>
    <row r="24" spans="1:7" ht="15.75">
      <c r="A24" s="6">
        <f t="shared" si="0"/>
        <v>20</v>
      </c>
      <c r="B24" s="6" t="s">
        <v>65</v>
      </c>
      <c r="C24" s="6" t="s">
        <v>94</v>
      </c>
      <c r="D24" s="20" t="s">
        <v>3</v>
      </c>
      <c r="E24" s="23" t="s">
        <v>51</v>
      </c>
      <c r="F24" s="31" t="s">
        <v>97</v>
      </c>
      <c r="G24" s="22" t="s">
        <v>69</v>
      </c>
    </row>
    <row r="25" spans="1:7" ht="31.5">
      <c r="A25" s="6">
        <f t="shared" si="0"/>
        <v>21</v>
      </c>
      <c r="B25" s="6" t="s">
        <v>65</v>
      </c>
      <c r="C25" s="6" t="s">
        <v>95</v>
      </c>
      <c r="D25" s="20" t="s">
        <v>3</v>
      </c>
      <c r="E25" s="23" t="s">
        <v>52</v>
      </c>
      <c r="F25" s="31" t="s">
        <v>98</v>
      </c>
      <c r="G25" s="22" t="s">
        <v>70</v>
      </c>
    </row>
    <row r="26" spans="1:7" ht="31.5">
      <c r="A26" s="6">
        <f t="shared" si="0"/>
        <v>22</v>
      </c>
      <c r="B26" s="6" t="s">
        <v>66</v>
      </c>
      <c r="C26" s="6" t="s">
        <v>39</v>
      </c>
      <c r="D26" s="21" t="s">
        <v>2</v>
      </c>
      <c r="E26" s="23" t="s">
        <v>54</v>
      </c>
      <c r="F26" s="31" t="s">
        <v>99</v>
      </c>
      <c r="G26" s="22" t="s">
        <v>68</v>
      </c>
    </row>
    <row r="27" spans="1:7" ht="15.75">
      <c r="A27" s="6">
        <f t="shared" si="0"/>
        <v>23</v>
      </c>
      <c r="B27" s="6" t="s">
        <v>66</v>
      </c>
      <c r="C27" s="6" t="s">
        <v>96</v>
      </c>
      <c r="D27" s="21" t="s">
        <v>2</v>
      </c>
      <c r="E27" s="23" t="s">
        <v>53</v>
      </c>
      <c r="F27" s="31" t="s">
        <v>100</v>
      </c>
      <c r="G27" s="22" t="s">
        <v>71</v>
      </c>
    </row>
    <row r="28" spans="1:7" ht="15.75">
      <c r="A28" s="6">
        <f t="shared" si="0"/>
        <v>24</v>
      </c>
      <c r="B28" s="6" t="s">
        <v>67</v>
      </c>
      <c r="C28" s="6" t="s">
        <v>38</v>
      </c>
      <c r="D28" s="20" t="s">
        <v>3</v>
      </c>
      <c r="E28" s="23" t="s">
        <v>55</v>
      </c>
      <c r="F28" s="31" t="s">
        <v>97</v>
      </c>
      <c r="G28" s="22" t="s">
        <v>69</v>
      </c>
    </row>
    <row r="29" spans="1:7" ht="15.75">
      <c r="A29" s="6">
        <f t="shared" si="0"/>
        <v>25</v>
      </c>
      <c r="B29" s="6" t="s">
        <v>67</v>
      </c>
      <c r="C29" s="6" t="s">
        <v>39</v>
      </c>
      <c r="D29" s="20" t="s">
        <v>3</v>
      </c>
      <c r="E29" s="23" t="s">
        <v>56</v>
      </c>
      <c r="F29" s="31" t="s">
        <v>103</v>
      </c>
      <c r="G29" s="22" t="s">
        <v>68</v>
      </c>
    </row>
    <row r="30" spans="1:7" ht="15.75">
      <c r="A30" s="6" t="s">
        <v>4</v>
      </c>
      <c r="B30" s="6" t="s">
        <v>104</v>
      </c>
      <c r="C30" s="6" t="s">
        <v>38</v>
      </c>
      <c r="D30" s="21"/>
      <c r="E30" s="23" t="s">
        <v>101</v>
      </c>
      <c r="F30" s="31" t="s">
        <v>106</v>
      </c>
      <c r="G30" s="22" t="s">
        <v>69</v>
      </c>
    </row>
    <row r="31" spans="1:7" ht="15.75">
      <c r="A31" s="6" t="s">
        <v>5</v>
      </c>
      <c r="B31" s="6" t="s">
        <v>105</v>
      </c>
      <c r="C31" s="6" t="s">
        <v>38</v>
      </c>
      <c r="D31" s="21"/>
      <c r="E31" s="23" t="s">
        <v>102</v>
      </c>
      <c r="F31" s="31" t="s">
        <v>106</v>
      </c>
      <c r="G31" s="22" t="s">
        <v>68</v>
      </c>
    </row>
    <row r="32" spans="1:7" ht="15.75">
      <c r="A32" s="6" t="s">
        <v>6</v>
      </c>
      <c r="B32" s="6" t="s">
        <v>109</v>
      </c>
      <c r="C32" s="6" t="s">
        <v>110</v>
      </c>
      <c r="D32" s="21"/>
      <c r="E32" s="23" t="s">
        <v>107</v>
      </c>
      <c r="F32" s="23"/>
      <c r="G32" s="22" t="s">
        <v>70</v>
      </c>
    </row>
    <row r="33" spans="1:7" ht="15.75">
      <c r="A33" s="6" t="s">
        <v>7</v>
      </c>
      <c r="B33" s="6" t="s">
        <v>109</v>
      </c>
      <c r="C33" s="6" t="s">
        <v>111</v>
      </c>
      <c r="D33" s="21"/>
      <c r="E33" s="23" t="s">
        <v>108</v>
      </c>
      <c r="F33" s="23"/>
      <c r="G33" s="22" t="s">
        <v>69</v>
      </c>
    </row>
    <row r="34" spans="1:7" ht="15.75">
      <c r="A34" s="7"/>
      <c r="B34" s="7"/>
      <c r="C34" s="7"/>
      <c r="D34" s="8"/>
      <c r="E34" s="24"/>
      <c r="F34" s="24"/>
      <c r="G34" s="9"/>
    </row>
    <row r="35" spans="5:6" ht="12.75">
      <c r="E35" s="25"/>
      <c r="F35" s="25"/>
    </row>
    <row r="36" spans="5:6" ht="12.75">
      <c r="E36" s="25"/>
      <c r="F36" s="25"/>
    </row>
    <row r="37" spans="5:6" ht="12.75">
      <c r="E37" s="25"/>
      <c r="F37" s="25"/>
    </row>
    <row r="38" spans="5:6" ht="12.75">
      <c r="E38" s="25"/>
      <c r="F38" s="25"/>
    </row>
    <row r="39" spans="5:6" ht="12.75">
      <c r="E39" s="25"/>
      <c r="F39" s="25"/>
    </row>
  </sheetData>
  <sheetProtection/>
  <mergeCells count="2">
    <mergeCell ref="A1:G2"/>
    <mergeCell ref="D4:E4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9.140625" style="11" customWidth="1"/>
    <col min="2" max="2" width="26.7109375" style="11" customWidth="1"/>
    <col min="3" max="16384" width="9.140625" style="11" customWidth="1"/>
  </cols>
  <sheetData>
    <row r="1" spans="1:10" ht="12.75">
      <c r="A1" s="38" t="s">
        <v>85</v>
      </c>
      <c r="B1" s="38"/>
      <c r="C1" s="38"/>
      <c r="D1" s="38"/>
      <c r="E1" s="38"/>
      <c r="F1" s="38"/>
      <c r="G1" s="38"/>
      <c r="H1" s="38"/>
      <c r="I1" s="38"/>
      <c r="J1" s="38"/>
    </row>
    <row r="3" spans="1:2" ht="12.75">
      <c r="A3" s="10" t="s">
        <v>2</v>
      </c>
      <c r="B3" s="10"/>
    </row>
    <row r="4" spans="1:10" ht="12.75">
      <c r="A4" s="12" t="s">
        <v>12</v>
      </c>
      <c r="B4" s="12" t="s">
        <v>13</v>
      </c>
      <c r="C4" s="26" t="s">
        <v>76</v>
      </c>
      <c r="D4" s="26" t="s">
        <v>77</v>
      </c>
      <c r="E4" s="26" t="s">
        <v>78</v>
      </c>
      <c r="F4" s="26" t="s">
        <v>79</v>
      </c>
      <c r="G4" s="26" t="s">
        <v>80</v>
      </c>
      <c r="H4" s="26" t="s">
        <v>81</v>
      </c>
      <c r="I4" s="26" t="s">
        <v>83</v>
      </c>
      <c r="J4" s="26" t="s">
        <v>82</v>
      </c>
    </row>
    <row r="5" spans="1:10" ht="12.75">
      <c r="A5" s="13">
        <v>1</v>
      </c>
      <c r="B5" s="32" t="s">
        <v>14</v>
      </c>
      <c r="C5" s="27">
        <f>D5+E5+F5</f>
        <v>4</v>
      </c>
      <c r="D5" s="27">
        <f>1+1</f>
        <v>2</v>
      </c>
      <c r="E5" s="27">
        <v>1</v>
      </c>
      <c r="F5" s="27">
        <v>1</v>
      </c>
      <c r="G5" s="27">
        <f>3+5+2</f>
        <v>10</v>
      </c>
      <c r="H5" s="27">
        <f>2+2+5</f>
        <v>9</v>
      </c>
      <c r="I5" s="27">
        <f>(D5*3)+E5</f>
        <v>7</v>
      </c>
      <c r="J5" s="27">
        <f>G5-H5</f>
        <v>1</v>
      </c>
    </row>
    <row r="6" spans="1:10" ht="12.75">
      <c r="A6" s="13">
        <v>2</v>
      </c>
      <c r="B6" s="28" t="s">
        <v>15</v>
      </c>
      <c r="C6" s="27">
        <f>D6+E6+F6</f>
        <v>4</v>
      </c>
      <c r="D6" s="27">
        <f>1+1+1</f>
        <v>3</v>
      </c>
      <c r="E6" s="27">
        <v>1</v>
      </c>
      <c r="F6" s="27"/>
      <c r="G6" s="27">
        <f>2+3+5+5</f>
        <v>15</v>
      </c>
      <c r="H6" s="27">
        <v>2</v>
      </c>
      <c r="I6" s="27">
        <f>(D6*3)+E6</f>
        <v>10</v>
      </c>
      <c r="J6" s="27">
        <f>G6-H6</f>
        <v>13</v>
      </c>
    </row>
    <row r="7" spans="1:10" ht="12.75">
      <c r="A7" s="13">
        <v>3</v>
      </c>
      <c r="B7" s="14" t="s">
        <v>16</v>
      </c>
      <c r="C7" s="27">
        <f>D7+E7+F7</f>
        <v>4</v>
      </c>
      <c r="D7" s="27"/>
      <c r="E7" s="27">
        <v>1</v>
      </c>
      <c r="F7" s="27">
        <f>1+1+1</f>
        <v>3</v>
      </c>
      <c r="G7" s="27">
        <f>2+2+3</f>
        <v>7</v>
      </c>
      <c r="H7" s="27">
        <f>3+3+5+3</f>
        <v>14</v>
      </c>
      <c r="I7" s="27">
        <f>(D7*3)+E7</f>
        <v>1</v>
      </c>
      <c r="J7" s="27">
        <f>G7-H7</f>
        <v>-7</v>
      </c>
    </row>
    <row r="8" spans="1:10" ht="12.75">
      <c r="A8" s="13">
        <v>4</v>
      </c>
      <c r="B8" s="33" t="s">
        <v>17</v>
      </c>
      <c r="C8" s="27">
        <f>D8+E8+F8</f>
        <v>4</v>
      </c>
      <c r="D8" s="27">
        <f>1+1</f>
        <v>2</v>
      </c>
      <c r="E8" s="27">
        <f>1+1</f>
        <v>2</v>
      </c>
      <c r="F8" s="27"/>
      <c r="G8" s="27">
        <f>2+5+2+7</f>
        <v>16</v>
      </c>
      <c r="H8" s="27">
        <f>2+2+2</f>
        <v>6</v>
      </c>
      <c r="I8" s="27">
        <f>(D8*3)+E8</f>
        <v>8</v>
      </c>
      <c r="J8" s="27">
        <f>G8-H8</f>
        <v>10</v>
      </c>
    </row>
    <row r="9" spans="1:10" ht="38.25">
      <c r="A9" s="13">
        <v>5</v>
      </c>
      <c r="B9" s="14" t="s">
        <v>18</v>
      </c>
      <c r="C9" s="27">
        <f>D9+E9+F9</f>
        <v>4</v>
      </c>
      <c r="D9" s="27"/>
      <c r="E9" s="27">
        <v>1</v>
      </c>
      <c r="F9" s="27">
        <f>2+1</f>
        <v>3</v>
      </c>
      <c r="G9" s="27">
        <v>3</v>
      </c>
      <c r="H9" s="27">
        <f>5+5+3+7</f>
        <v>20</v>
      </c>
      <c r="I9" s="27">
        <f>(D9*3)+E9</f>
        <v>1</v>
      </c>
      <c r="J9" s="27">
        <f>G9-H9</f>
        <v>-17</v>
      </c>
    </row>
    <row r="12" spans="1:2" ht="12.75">
      <c r="A12" s="15" t="s">
        <v>3</v>
      </c>
      <c r="B12" s="15"/>
    </row>
    <row r="13" spans="1:10" ht="12.75">
      <c r="A13" s="16" t="s">
        <v>12</v>
      </c>
      <c r="B13" s="16" t="s">
        <v>13</v>
      </c>
      <c r="C13" s="26" t="s">
        <v>76</v>
      </c>
      <c r="D13" s="26" t="s">
        <v>77</v>
      </c>
      <c r="E13" s="26" t="s">
        <v>78</v>
      </c>
      <c r="F13" s="26" t="s">
        <v>79</v>
      </c>
      <c r="G13" s="26" t="s">
        <v>80</v>
      </c>
      <c r="H13" s="26" t="s">
        <v>81</v>
      </c>
      <c r="I13" s="26" t="s">
        <v>83</v>
      </c>
      <c r="J13" s="26" t="s">
        <v>82</v>
      </c>
    </row>
    <row r="14" spans="1:10" ht="12.75">
      <c r="A14" s="17">
        <v>1</v>
      </c>
      <c r="B14" s="34" t="s">
        <v>19</v>
      </c>
      <c r="C14" s="27">
        <f aca="true" t="shared" si="0" ref="C14:C19">D14+E14+F14</f>
        <v>5</v>
      </c>
      <c r="D14" s="27">
        <f>1+1+1</f>
        <v>3</v>
      </c>
      <c r="E14" s="27">
        <f>1+1</f>
        <v>2</v>
      </c>
      <c r="F14" s="27"/>
      <c r="G14" s="27">
        <f>2+1+2+3+5</f>
        <v>13</v>
      </c>
      <c r="H14" s="27">
        <f>2+1+2</f>
        <v>5</v>
      </c>
      <c r="I14" s="27">
        <f aca="true" t="shared" si="1" ref="I14:I19">(D14*3)+E14</f>
        <v>11</v>
      </c>
      <c r="J14" s="27">
        <f aca="true" t="shared" si="2" ref="J14:J19">G14-H14</f>
        <v>8</v>
      </c>
    </row>
    <row r="15" spans="1:10" ht="12.75">
      <c r="A15" s="17">
        <v>2</v>
      </c>
      <c r="B15" s="29" t="s">
        <v>20</v>
      </c>
      <c r="C15" s="27">
        <f t="shared" si="0"/>
        <v>5</v>
      </c>
      <c r="D15" s="27">
        <f>1+1+1+1</f>
        <v>4</v>
      </c>
      <c r="E15" s="27">
        <v>1</v>
      </c>
      <c r="F15" s="27"/>
      <c r="G15" s="27">
        <f>5+9+1+2+5</f>
        <v>22</v>
      </c>
      <c r="H15" s="27">
        <f>1+3</f>
        <v>4</v>
      </c>
      <c r="I15" s="27">
        <f t="shared" si="1"/>
        <v>13</v>
      </c>
      <c r="J15" s="27">
        <f t="shared" si="2"/>
        <v>18</v>
      </c>
    </row>
    <row r="16" spans="1:10" ht="12.75">
      <c r="A16" s="17">
        <v>3</v>
      </c>
      <c r="B16" s="18" t="s">
        <v>21</v>
      </c>
      <c r="C16" s="27">
        <f t="shared" si="0"/>
        <v>5</v>
      </c>
      <c r="D16" s="27">
        <f>1+1</f>
        <v>2</v>
      </c>
      <c r="E16" s="27"/>
      <c r="F16" s="27">
        <f>1+1+1</f>
        <v>3</v>
      </c>
      <c r="G16" s="27">
        <f>2+2+5</f>
        <v>9</v>
      </c>
      <c r="H16" s="27">
        <f>5+4+2+2</f>
        <v>13</v>
      </c>
      <c r="I16" s="27">
        <f t="shared" si="1"/>
        <v>6</v>
      </c>
      <c r="J16" s="27">
        <f t="shared" si="2"/>
        <v>-4</v>
      </c>
    </row>
    <row r="17" spans="1:10" ht="12.75">
      <c r="A17" s="17">
        <v>4</v>
      </c>
      <c r="B17" s="18" t="s">
        <v>22</v>
      </c>
      <c r="C17" s="27">
        <f t="shared" si="0"/>
        <v>5</v>
      </c>
      <c r="D17" s="27"/>
      <c r="E17" s="27"/>
      <c r="F17" s="27">
        <f>1+1+1+1+1</f>
        <v>5</v>
      </c>
      <c r="G17" s="27">
        <f>1+2</f>
        <v>3</v>
      </c>
      <c r="H17" s="27">
        <f>3+2+2+3+7</f>
        <v>17</v>
      </c>
      <c r="I17" s="27">
        <f t="shared" si="1"/>
        <v>0</v>
      </c>
      <c r="J17" s="27">
        <f t="shared" si="2"/>
        <v>-14</v>
      </c>
    </row>
    <row r="18" spans="1:10" ht="12.75">
      <c r="A18" s="17">
        <v>5</v>
      </c>
      <c r="B18" s="18" t="s">
        <v>23</v>
      </c>
      <c r="C18" s="27">
        <f t="shared" si="0"/>
        <v>5</v>
      </c>
      <c r="D18" s="27">
        <v>1</v>
      </c>
      <c r="E18" s="27">
        <v>1</v>
      </c>
      <c r="F18" s="27">
        <f>1+1+1</f>
        <v>3</v>
      </c>
      <c r="G18" s="27">
        <f>3+3+2+2</f>
        <v>10</v>
      </c>
      <c r="H18" s="27">
        <f>1+9+3+5+5</f>
        <v>23</v>
      </c>
      <c r="I18" s="27">
        <f t="shared" si="1"/>
        <v>4</v>
      </c>
      <c r="J18" s="27">
        <f t="shared" si="2"/>
        <v>-13</v>
      </c>
    </row>
    <row r="19" spans="1:10" ht="25.5">
      <c r="A19" s="17">
        <v>6</v>
      </c>
      <c r="B19" s="18" t="s">
        <v>24</v>
      </c>
      <c r="C19" s="27">
        <f t="shared" si="0"/>
        <v>5</v>
      </c>
      <c r="D19" s="27">
        <f>1+1</f>
        <v>2</v>
      </c>
      <c r="E19" s="27">
        <f>1+1</f>
        <v>2</v>
      </c>
      <c r="F19" s="27">
        <f>1</f>
        <v>1</v>
      </c>
      <c r="G19" s="27">
        <f>2+4+3+3+7</f>
        <v>19</v>
      </c>
      <c r="H19" s="27">
        <f>2+2+3+5+2</f>
        <v>14</v>
      </c>
      <c r="I19" s="27">
        <f t="shared" si="1"/>
        <v>8</v>
      </c>
      <c r="J19" s="27">
        <f t="shared" si="2"/>
        <v>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2016-05-10T02:09:16Z</cp:lastPrinted>
  <dcterms:created xsi:type="dcterms:W3CDTF">2014-04-29T08:53:35Z</dcterms:created>
  <dcterms:modified xsi:type="dcterms:W3CDTF">2016-06-06T06:59:53Z</dcterms:modified>
  <cp:category/>
  <cp:version/>
  <cp:contentType/>
  <cp:contentStatus/>
</cp:coreProperties>
</file>